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UNT\Desktop\NATHALY\INFORMACIÓN TRANSPARENCIA 2016\II TRIMESTRE\"/>
    </mc:Choice>
  </mc:AlternateContent>
  <bookViews>
    <workbookView xWindow="0" yWindow="0" windowWidth="21450" windowHeight="9645" activeTab="2"/>
  </bookViews>
  <sheets>
    <sheet name="GASTO" sheetId="2" r:id="rId1"/>
    <sheet name="PROYECTOS" sheetId="3" r:id="rId2"/>
    <sheet name="INGRESOS" sheetId="1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 l="1"/>
  <c r="F22" i="3"/>
  <c r="E22" i="3"/>
  <c r="D14" i="2"/>
  <c r="D15" i="2" s="1"/>
  <c r="D12" i="2"/>
  <c r="C12" i="2"/>
  <c r="D11" i="2"/>
  <c r="C9" i="2"/>
  <c r="D9" i="2"/>
  <c r="B11" i="2"/>
  <c r="B28" i="2"/>
  <c r="D64" i="2"/>
  <c r="C64" i="2"/>
  <c r="B64" i="2"/>
  <c r="F63" i="2"/>
  <c r="E63" i="2"/>
  <c r="D62" i="2"/>
  <c r="C62" i="2"/>
  <c r="B62" i="2"/>
  <c r="F61" i="2"/>
  <c r="E61" i="2"/>
  <c r="F60" i="2"/>
  <c r="E60" i="2"/>
  <c r="D53" i="2"/>
  <c r="C53" i="2"/>
  <c r="B53" i="2"/>
  <c r="F52" i="2"/>
  <c r="F51" i="2"/>
  <c r="E50" i="2"/>
  <c r="D50" i="2"/>
  <c r="C50" i="2"/>
  <c r="B50" i="2"/>
  <c r="F49" i="2"/>
  <c r="F50" i="2" s="1"/>
  <c r="D40" i="2"/>
  <c r="C40" i="2"/>
  <c r="B40" i="2"/>
  <c r="F39" i="2"/>
  <c r="E39" i="2"/>
  <c r="D38" i="2"/>
  <c r="C38" i="2"/>
  <c r="B38" i="2"/>
  <c r="F37" i="2"/>
  <c r="E37" i="2"/>
  <c r="F36" i="2"/>
  <c r="E36" i="2"/>
  <c r="F35" i="2"/>
  <c r="E35" i="2"/>
  <c r="D28" i="2"/>
  <c r="C28" i="2"/>
  <c r="F27" i="2"/>
  <c r="E27" i="2"/>
  <c r="D26" i="2"/>
  <c r="C26" i="2"/>
  <c r="B26" i="2"/>
  <c r="F25" i="2"/>
  <c r="E25" i="2"/>
  <c r="F24" i="2"/>
  <c r="E24" i="2"/>
  <c r="F23" i="2"/>
  <c r="E23" i="2"/>
  <c r="F22" i="2"/>
  <c r="E22" i="2"/>
  <c r="C14" i="2"/>
  <c r="C15" i="2" s="1"/>
  <c r="B14" i="2"/>
  <c r="B12" i="2"/>
  <c r="C11" i="2"/>
  <c r="D10" i="2"/>
  <c r="C10" i="2"/>
  <c r="B10" i="2"/>
  <c r="B9" i="2"/>
  <c r="E9" i="2" s="1"/>
  <c r="B13" i="2" l="1"/>
  <c r="B29" i="2"/>
  <c r="E40" i="2"/>
  <c r="F10" i="2"/>
  <c r="B41" i="2"/>
  <c r="D54" i="2"/>
  <c r="F62" i="2"/>
  <c r="C13" i="2"/>
  <c r="C16" i="2" s="1"/>
  <c r="B65" i="2"/>
  <c r="F40" i="2"/>
  <c r="F64" i="2"/>
  <c r="C41" i="2"/>
  <c r="C65" i="2"/>
  <c r="E64" i="2"/>
  <c r="C54" i="2"/>
  <c r="F53" i="2"/>
  <c r="F38" i="2"/>
  <c r="F11" i="2"/>
  <c r="E14" i="2"/>
  <c r="F15" i="2"/>
  <c r="E11" i="2"/>
  <c r="E10" i="2"/>
  <c r="F14" i="2"/>
  <c r="F28" i="2"/>
  <c r="C29" i="2"/>
  <c r="F12" i="2"/>
  <c r="E26" i="2"/>
  <c r="F54" i="2"/>
  <c r="D13" i="2"/>
  <c r="B15" i="2"/>
  <c r="E15" i="2" s="1"/>
  <c r="D29" i="2"/>
  <c r="F9" i="2"/>
  <c r="F26" i="2"/>
  <c r="D41" i="2"/>
  <c r="D65" i="2"/>
  <c r="E12" i="2"/>
  <c r="E28" i="2"/>
  <c r="E38" i="2"/>
  <c r="E62" i="2"/>
  <c r="D47" i="1"/>
  <c r="E47" i="1" s="1"/>
  <c r="C47" i="1"/>
  <c r="B47" i="1"/>
  <c r="F44" i="1"/>
  <c r="F11" i="1" s="1"/>
  <c r="E44" i="1"/>
  <c r="E11" i="1" s="1"/>
  <c r="E38" i="1"/>
  <c r="D38" i="1"/>
  <c r="C38" i="1"/>
  <c r="B38" i="1"/>
  <c r="F37" i="1"/>
  <c r="F35" i="1"/>
  <c r="F12" i="1" s="1"/>
  <c r="F34" i="1"/>
  <c r="D28" i="1"/>
  <c r="C28" i="1"/>
  <c r="B28" i="1"/>
  <c r="F25" i="1"/>
  <c r="E25" i="1"/>
  <c r="F24" i="1"/>
  <c r="E24" i="1"/>
  <c r="F23" i="1"/>
  <c r="E23" i="1"/>
  <c r="F22" i="1"/>
  <c r="E22" i="1"/>
  <c r="D15" i="1"/>
  <c r="C15" i="1"/>
  <c r="B15" i="1"/>
  <c r="D14" i="1"/>
  <c r="C14" i="1"/>
  <c r="B14" i="1"/>
  <c r="D13" i="1"/>
  <c r="F13" i="1" s="1"/>
  <c r="C13" i="1"/>
  <c r="B13" i="1"/>
  <c r="E12" i="1"/>
  <c r="D12" i="1"/>
  <c r="C12" i="1"/>
  <c r="B12" i="1"/>
  <c r="D11" i="1"/>
  <c r="C11" i="1"/>
  <c r="B11" i="1"/>
  <c r="D10" i="1"/>
  <c r="E10" i="1" s="1"/>
  <c r="C10" i="1"/>
  <c r="B10" i="1"/>
  <c r="D9" i="1"/>
  <c r="F9" i="1" s="1"/>
  <c r="C9" i="1"/>
  <c r="B9" i="1"/>
  <c r="D8" i="1"/>
  <c r="C8" i="1"/>
  <c r="B8" i="1"/>
  <c r="B16" i="1" s="1"/>
  <c r="F10" i="1" l="1"/>
  <c r="F47" i="1"/>
  <c r="F38" i="1"/>
  <c r="F15" i="1"/>
  <c r="F28" i="1"/>
  <c r="E28" i="1"/>
  <c r="B16" i="2"/>
  <c r="E13" i="2"/>
  <c r="D16" i="2"/>
  <c r="F13" i="2"/>
  <c r="F65" i="2"/>
  <c r="E65" i="2"/>
  <c r="E29" i="2"/>
  <c r="F29" i="2"/>
  <c r="F41" i="2"/>
  <c r="E41" i="2"/>
  <c r="F8" i="1"/>
  <c r="C16" i="1"/>
  <c r="E8" i="1"/>
  <c r="D16" i="1"/>
  <c r="E9" i="1"/>
  <c r="E13" i="1"/>
  <c r="F16" i="2" l="1"/>
  <c r="E16" i="2"/>
  <c r="F16" i="1"/>
  <c r="E16" i="1"/>
</calcChain>
</file>

<file path=xl/sharedStrings.xml><?xml version="1.0" encoding="utf-8"?>
<sst xmlns="http://schemas.openxmlformats.org/spreadsheetml/2006/main" count="187" uniqueCount="82">
  <si>
    <t>UNIVERSIDAD NACIONAL DE TRUJILLO</t>
  </si>
  <si>
    <t>RESUMEN</t>
  </si>
  <si>
    <t>GENERICA DEL GASTO</t>
  </si>
  <si>
    <t>PIA</t>
  </si>
  <si>
    <t>PIM</t>
  </si>
  <si>
    <t>EJECUCIÓN</t>
  </si>
  <si>
    <t>INDICADOR DE EFICACIA</t>
  </si>
  <si>
    <t>IEI - PIA</t>
  </si>
  <si>
    <t>IEI - PIM</t>
  </si>
  <si>
    <t>1.3.1 VENTA DE BIENES</t>
  </si>
  <si>
    <t>1.3.2 DERECHOS Y TASAS ADMINISTRATIVAS</t>
  </si>
  <si>
    <t>1.3.3 VENTA DE SERVICIOS</t>
  </si>
  <si>
    <t>1.4.1 DONACIONES Y TRANSFERENCIAS CORRIENTES</t>
  </si>
  <si>
    <t>14.2 DONACIONES DE CAPITAL</t>
  </si>
  <si>
    <t>1.5.1 RENTA DE LA PROPIEDAD</t>
  </si>
  <si>
    <t>1.5.5 INGRESOS DIVERSOS</t>
  </si>
  <si>
    <t>1.9.1 SALDOS DE BALANCE</t>
  </si>
  <si>
    <t>TOTAL</t>
  </si>
  <si>
    <t>RECURSOS DIRECTAMENTE RECAUDADOS</t>
  </si>
  <si>
    <t>DONACIONES Y TRANSFERENCIAS</t>
  </si>
  <si>
    <t>14.1 DONACIONES Y TANSFERENCIAS CORRIENTES</t>
  </si>
  <si>
    <t>CANON Y SOBRECANON, REGALIAS, RENTA DE ADUANAS Y PARTICIPACIONES</t>
  </si>
  <si>
    <t>IEG - PIA</t>
  </si>
  <si>
    <t>IEG - PIM</t>
  </si>
  <si>
    <t>2.1 PERSONAL Y OTRAS OBLIGACIONES SOCIALES</t>
  </si>
  <si>
    <t>2.2 PENSIONES Y OTRAS PRESTACIONES SOCIALES</t>
  </si>
  <si>
    <t>2.3 BIENES Y SERVICIOS</t>
  </si>
  <si>
    <t>2.5 OTROS GASTOS</t>
  </si>
  <si>
    <t>GASTO CORRIENTE</t>
  </si>
  <si>
    <t>2.6 ADQUISICIÓN DE ACTIVOS NO FINANCIEROS</t>
  </si>
  <si>
    <t>GASTO DE CAPITAL</t>
  </si>
  <si>
    <t>RECURSOS ORDINARIOS</t>
  </si>
  <si>
    <t>PRESUPUESTO INSTITUCIONAL DE APERTURA, MODIFICADO Y EJECUCIÓN DEL GASTO POR FUENTES DE FINANCIAMIENTO AL II TRIMESTRE DEL AÑO FISCAL 2016</t>
  </si>
  <si>
    <t>PROYECTOS DE INVERSIÓN PÚBLICA AL I TRIMESTRE DEL AÑO 2016</t>
  </si>
  <si>
    <t>SNIP</t>
  </si>
  <si>
    <t>CÓDIGO PRESUPUESTAL</t>
  </si>
  <si>
    <t xml:space="preserve"> NOMBRES</t>
  </si>
  <si>
    <t>COSTO DEL PROYECTO</t>
  </si>
  <si>
    <t>NIVEL DE EJECUCIÓN DEL PROYECTO</t>
  </si>
  <si>
    <t/>
  </si>
  <si>
    <t>2001621</t>
  </si>
  <si>
    <t>00045708</t>
  </si>
  <si>
    <t>2056191</t>
  </si>
  <si>
    <t>PUESTA EN VALOR DE LOS RECURSOS NATURALES Y CULTURALES ENCONTRADOS EN EL COMPLEJO ARQUEOLOGICO HUACAS DEL SOL Y LA LUNA - UNIVERSIDAD NACIONAL DE TRUJILLO.</t>
  </si>
  <si>
    <t>00139460</t>
  </si>
  <si>
    <t>2115342</t>
  </si>
  <si>
    <t>MEJORAMIENTO DEL SERVICIO DE FORMACION ACADEMICO-PROFESIONAL Y DE INVESTIGACION EN LA ESCUELA DE INGENIERIA DE MATERIALES DE LA UNIVERSIDAD NACIONAL DE TRUJILLO.</t>
  </si>
  <si>
    <t>00145594</t>
  </si>
  <si>
    <t>2131955</t>
  </si>
  <si>
    <t>MEJORAMIENTO DEL SERVICIO DE FORMACION ACADEMICO-PROFESIONAL Y DE INVESTIGACION EN LA ESCUELA DE INGENIERIA AMBIENTAL DE LA UNIVERSIDAD NACIONAL DE TRUJILLO.</t>
  </si>
  <si>
    <t>00145593</t>
  </si>
  <si>
    <t>2131957</t>
  </si>
  <si>
    <t>MEJORAMIENTO DEL SERVICIO ACADEMICO Y DE INVESTIGACION EN LAS ESCUELAS DE INGENIERIA DE MINAS Y METALURGICA DE LA UNIVERSIDAD NACIONAL DE TRUJILLO.</t>
  </si>
  <si>
    <t>00173753</t>
  </si>
  <si>
    <t>2145578</t>
  </si>
  <si>
    <t>MEJORAMIENTO DEL SERVICIO ACADEMICO Y DE INVESTIGACION EN LA SEDE VALLE JEQUETEPEQUE DE LA UNIVERSIDAD NACIONAL DE TRUJILLO.</t>
  </si>
  <si>
    <t>00173754</t>
  </si>
  <si>
    <t>2158744</t>
  </si>
  <si>
    <t>MEJORAMIENTO DEL SERVICIO DE AGUA POTABLE Y SANEAMIENTO EN LA CIUDAD UNIVERSITARIA DE LA UNIVERSIDAD NACIONAL DE TRUJILLO.</t>
  </si>
  <si>
    <t>00305790</t>
  </si>
  <si>
    <t>2202561</t>
  </si>
  <si>
    <t>MEJORAMIENTO DEL SERVICIO DE LA EDITORIAL UNIVERSITARIA DE LA UNIVERSIDAD NACIONAL DE TRUJILLO.</t>
  </si>
  <si>
    <t>00295377</t>
  </si>
  <si>
    <t>2202562</t>
  </si>
  <si>
    <t>AMPLIACION DEL SERVICIO ACADEMICO DEL CENTRO DE IDIOMAS EN LA CIUDAD UNIVERSITARIA DE LA UNIVERSIDAD NACIONAL DE TRUJILLO.</t>
  </si>
  <si>
    <t>00236796</t>
  </si>
  <si>
    <t>2234640</t>
  </si>
  <si>
    <t>MEJORAMIENTO DEL SERVICIO ACADEMICO Y DE INVESTIGACION EN LA FACULTAD DE CIENCIAS ECONOMICAS DE LA UNIVERSIDAD NACIONAL DE TRUJILLO.</t>
  </si>
  <si>
    <t>ESTUDIOS DE PRE-INVERSION</t>
  </si>
  <si>
    <t>AMPLIACION Y MEJORAMIENTO DEL SERVICIO DE FORMACION ACADEMICO PROFESIONAL E INVESTIGACION EN LA FACULTAD DE CIENCIAS AGROPECUARIAS DE LA UNIVERSIDAD NACIONAL DE TRUJILLO.</t>
  </si>
  <si>
    <t>MEJORAMIENTO DEL SERVICIO DE FORMACION ACADEMICO-PROFESIONAL Y DE INVESTIGACION EN LA ESCUELA DE INGENIERIA INDUSTRIAL DE LA UNIVERSIDAD NACIONAL DE TRUJILLO.</t>
  </si>
  <si>
    <t>MEJORAMIENTO DEL SERVICIO ACADEMICO EN LA ESCUELA DE POSTGRADO DE LA UNIVERSIDAD NACIONAL DE TRUJILLO.</t>
  </si>
  <si>
    <t>MEJORAMIENTO DEL SISTEMA ELECTRICO DE MEDIA Y BAJA TENSION EN LA CIUDAD UNIVERSITARIA DE LA UNIVERSIDAD NACIONAL DE TRUJILLO.</t>
  </si>
  <si>
    <t>00112019</t>
  </si>
  <si>
    <t>00145526</t>
  </si>
  <si>
    <t>00167398</t>
  </si>
  <si>
    <t>00130608</t>
  </si>
  <si>
    <t>2092383</t>
  </si>
  <si>
    <t>2131956</t>
  </si>
  <si>
    <t>2148803</t>
  </si>
  <si>
    <t>2158743</t>
  </si>
  <si>
    <t>PRESUPUESTO INSTITUCIONAL DE APERTURA, MODIFICADO Y EJECUCIÓN DE LOS INGRESOS POR FUENTES DE FINANCIAMIENTO AL II TRIMESTRE DEL AÑO FISCAL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</si>
</sst>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7"/>
      <name val="Trebuchet MS"/>
      <family val="2"/>
    </font>
    <font>
      <b/>
      <sz val="13"/>
      <name val="Trebuchet MS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20"/>
      <name val="Trebuchet MS"/>
      <family val="2"/>
    </font>
    <font>
      <sz val="8.8000000000000007"/>
      <name val="Arial"/>
      <family val="2"/>
    </font>
    <font>
      <sz val="8.8000000000000007"/>
      <color theme="1"/>
      <name val="Calibri"/>
      <family val="2"/>
      <scheme val="minor"/>
    </font>
    <font>
      <b/>
      <sz val="8.800000000000000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5" fillId="0" borderId="1" xfId="0" applyNumberFormat="1" applyFont="1" applyBorder="1"/>
    <xf numFmtId="4" fontId="5" fillId="0" borderId="1" xfId="0" applyNumberFormat="1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4" fontId="4" fillId="4" borderId="1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/>
    </xf>
    <xf numFmtId="4" fontId="7" fillId="4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0" fillId="0" borderId="0" xfId="0" applyNumberFormat="1"/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wrapText="1"/>
    </xf>
    <xf numFmtId="4" fontId="12" fillId="0" borderId="4" xfId="0" applyNumberFormat="1" applyFont="1" applyBorder="1" applyAlignment="1">
      <alignment vertical="center"/>
    </xf>
    <xf numFmtId="4" fontId="12" fillId="0" borderId="1" xfId="0" applyNumberFormat="1" applyFont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UNT/Desktop/NATHALY/INFORMACI&#211;N%20TRANSPARENCIA%202016/I%20TRIMESTRE/PORTAL%20DE%20TRANSP%20PRIMER%20TRIMESTRE%20PPTO%20D%20INGRESOS%20Y%20GASTOS%2003-05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 IV TRI"/>
      <sheetName val="INGRES IV TRI"/>
      <sheetName val="2016-G"/>
      <sheetName val="2016-I"/>
      <sheetName val="PIP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41" workbookViewId="0">
      <selection sqref="A1:F65"/>
    </sheetView>
  </sheetViews>
  <sheetFormatPr baseColWidth="10" defaultRowHeight="15" x14ac:dyDescent="0.25"/>
  <cols>
    <col min="1" max="1" width="27.7109375" customWidth="1"/>
    <col min="2" max="4" width="13.42578125" customWidth="1"/>
    <col min="5" max="5" width="10.28515625" customWidth="1"/>
    <col min="6" max="6" width="11.140625" customWidth="1"/>
    <col min="7" max="7" width="11.7109375" bestFit="1" customWidth="1"/>
  </cols>
  <sheetData>
    <row r="1" spans="1:7" ht="22.5" x14ac:dyDescent="0.25">
      <c r="A1" s="22" t="s">
        <v>0</v>
      </c>
      <c r="B1" s="22"/>
      <c r="C1" s="22"/>
      <c r="D1" s="22"/>
      <c r="E1" s="22"/>
      <c r="F1" s="22"/>
    </row>
    <row r="2" spans="1:7" x14ac:dyDescent="0.25">
      <c r="A2" s="34" t="s">
        <v>32</v>
      </c>
      <c r="B2" s="34"/>
      <c r="C2" s="34"/>
      <c r="D2" s="34"/>
      <c r="E2" s="34"/>
      <c r="F2" s="34"/>
    </row>
    <row r="3" spans="1:7" ht="22.5" customHeight="1" x14ac:dyDescent="0.25">
      <c r="A3" s="34"/>
      <c r="B3" s="34"/>
      <c r="C3" s="34"/>
      <c r="D3" s="34"/>
      <c r="E3" s="34"/>
      <c r="F3" s="34"/>
    </row>
    <row r="4" spans="1:7" x14ac:dyDescent="0.25">
      <c r="A4" s="23"/>
      <c r="B4" s="23"/>
      <c r="C4" s="23"/>
      <c r="D4" s="23"/>
      <c r="E4" s="23"/>
      <c r="F4" s="23"/>
    </row>
    <row r="5" spans="1:7" ht="18" x14ac:dyDescent="0.25">
      <c r="A5" s="1"/>
      <c r="B5" s="1"/>
      <c r="C5" s="1"/>
      <c r="D5" s="1"/>
      <c r="E5" s="1"/>
      <c r="F5" s="1"/>
    </row>
    <row r="6" spans="1:7" x14ac:dyDescent="0.25">
      <c r="A6" s="3" t="s">
        <v>1</v>
      </c>
      <c r="B6" s="4"/>
      <c r="C6" s="4"/>
      <c r="D6" s="4"/>
      <c r="E6" s="4"/>
      <c r="F6" s="4"/>
    </row>
    <row r="7" spans="1:7" x14ac:dyDescent="0.25">
      <c r="A7" s="19" t="s">
        <v>2</v>
      </c>
      <c r="B7" s="20" t="s">
        <v>3</v>
      </c>
      <c r="C7" s="20" t="s">
        <v>4</v>
      </c>
      <c r="D7" s="20" t="s">
        <v>5</v>
      </c>
      <c r="E7" s="19" t="s">
        <v>6</v>
      </c>
      <c r="F7" s="19"/>
    </row>
    <row r="8" spans="1:7" x14ac:dyDescent="0.25">
      <c r="A8" s="19"/>
      <c r="B8" s="20"/>
      <c r="C8" s="20"/>
      <c r="D8" s="20"/>
      <c r="E8" s="7" t="s">
        <v>22</v>
      </c>
      <c r="F8" s="7" t="s">
        <v>23</v>
      </c>
    </row>
    <row r="9" spans="1:7" x14ac:dyDescent="0.25">
      <c r="A9" s="8" t="s">
        <v>24</v>
      </c>
      <c r="B9" s="9">
        <f>+B22+B35</f>
        <v>78613241</v>
      </c>
      <c r="C9" s="9">
        <f t="shared" ref="C9:D9" si="0">+C22+C35</f>
        <v>78613241</v>
      </c>
      <c r="D9" s="9">
        <f t="shared" si="0"/>
        <v>38449354.619999997</v>
      </c>
      <c r="E9" s="9">
        <f>(D9/B9)*100</f>
        <v>48.909514645249139</v>
      </c>
      <c r="F9" s="9">
        <f>(D9/C9)*100</f>
        <v>48.909514645249139</v>
      </c>
    </row>
    <row r="10" spans="1:7" x14ac:dyDescent="0.25">
      <c r="A10" s="24" t="s">
        <v>25</v>
      </c>
      <c r="B10" s="9">
        <f>+B23</f>
        <v>17331000</v>
      </c>
      <c r="C10" s="9">
        <f>+C23</f>
        <v>17611896</v>
      </c>
      <c r="D10" s="9">
        <f>+D23</f>
        <v>7975714.4400000004</v>
      </c>
      <c r="E10" s="9">
        <f t="shared" ref="E10:E16" si="1">(D10/B10)*100</f>
        <v>46.019932144711788</v>
      </c>
      <c r="F10" s="9">
        <f t="shared" ref="F10:F16" si="2">(D10/C10)*100</f>
        <v>45.285950132796607</v>
      </c>
    </row>
    <row r="11" spans="1:7" x14ac:dyDescent="0.25">
      <c r="A11" s="24" t="s">
        <v>26</v>
      </c>
      <c r="B11" s="9">
        <f>+B24+B36+B60</f>
        <v>38461717</v>
      </c>
      <c r="C11" s="9">
        <f>+C24+C36+C60+C49</f>
        <v>43892731</v>
      </c>
      <c r="D11" s="9">
        <f>+D24+D36+D49+D60</f>
        <v>16989271.969999999</v>
      </c>
      <c r="E11" s="9">
        <f t="shared" si="1"/>
        <v>44.171902076030563</v>
      </c>
      <c r="F11" s="9">
        <f t="shared" si="2"/>
        <v>38.706345180481023</v>
      </c>
      <c r="G11" s="33"/>
    </row>
    <row r="12" spans="1:7" x14ac:dyDescent="0.25">
      <c r="A12" s="25" t="s">
        <v>27</v>
      </c>
      <c r="B12" s="9">
        <f>+B25+B37+B61</f>
        <v>3072337</v>
      </c>
      <c r="C12" s="9">
        <f>+C25+C37+C51+C61</f>
        <v>4258121</v>
      </c>
      <c r="D12" s="9">
        <f>+D25+D37+D51+D61</f>
        <v>1136424.8999999999</v>
      </c>
      <c r="E12" s="9">
        <f t="shared" si="1"/>
        <v>36.988940340854533</v>
      </c>
      <c r="F12" s="9">
        <f t="shared" si="2"/>
        <v>26.688412565072717</v>
      </c>
      <c r="G12" s="33"/>
    </row>
    <row r="13" spans="1:7" x14ac:dyDescent="0.25">
      <c r="A13" s="26" t="s">
        <v>28</v>
      </c>
      <c r="B13" s="27">
        <f>SUM(B9:B12)</f>
        <v>137478295</v>
      </c>
      <c r="C13" s="27">
        <f>SUM(C9:C12)</f>
        <v>144375989</v>
      </c>
      <c r="D13" s="27">
        <f>SUM(D9:D12)</f>
        <v>64550765.929999992</v>
      </c>
      <c r="E13" s="27">
        <f t="shared" si="1"/>
        <v>46.953423396762375</v>
      </c>
      <c r="F13" s="27">
        <f t="shared" si="2"/>
        <v>44.710180949825386</v>
      </c>
    </row>
    <row r="14" spans="1:7" x14ac:dyDescent="0.25">
      <c r="A14" s="25" t="s">
        <v>29</v>
      </c>
      <c r="B14" s="16">
        <f>+B27+B39+B63</f>
        <v>13939652</v>
      </c>
      <c r="C14" s="16">
        <f>+C27+C39+C63+C52</f>
        <v>19432012</v>
      </c>
      <c r="D14" s="16">
        <f>+D27+D39+D52+D63</f>
        <v>2261364.5</v>
      </c>
      <c r="E14" s="16">
        <f t="shared" si="1"/>
        <v>16.222531954169302</v>
      </c>
      <c r="F14" s="16">
        <f>(D14/C14)*100</f>
        <v>11.637315271316218</v>
      </c>
      <c r="G14" s="33"/>
    </row>
    <row r="15" spans="1:7" x14ac:dyDescent="0.25">
      <c r="A15" s="26" t="s">
        <v>30</v>
      </c>
      <c r="B15" s="27">
        <f>SUM(B14)</f>
        <v>13939652</v>
      </c>
      <c r="C15" s="27">
        <f>SUM(C14)</f>
        <v>19432012</v>
      </c>
      <c r="D15" s="27">
        <f>SUM(D14)</f>
        <v>2261364.5</v>
      </c>
      <c r="E15" s="27">
        <f t="shared" si="1"/>
        <v>16.222531954169302</v>
      </c>
      <c r="F15" s="27">
        <f t="shared" si="2"/>
        <v>11.637315271316218</v>
      </c>
    </row>
    <row r="16" spans="1:7" x14ac:dyDescent="0.25">
      <c r="A16" s="10" t="s">
        <v>17</v>
      </c>
      <c r="B16" s="11">
        <f>+B13+B15</f>
        <v>151417947</v>
      </c>
      <c r="C16" s="11">
        <f>+C13+C15</f>
        <v>163808001</v>
      </c>
      <c r="D16" s="11">
        <f>+D13+D15</f>
        <v>66812130.429999992</v>
      </c>
      <c r="E16" s="11">
        <f t="shared" si="1"/>
        <v>44.124314028640207</v>
      </c>
      <c r="F16" s="11">
        <f t="shared" si="2"/>
        <v>40.786854135409413</v>
      </c>
    </row>
    <row r="17" spans="1:6" ht="16.5" x14ac:dyDescent="0.25">
      <c r="A17" s="2"/>
      <c r="B17" s="13"/>
      <c r="C17" s="13"/>
      <c r="D17" s="13"/>
      <c r="E17" s="2"/>
      <c r="F17" s="2"/>
    </row>
    <row r="18" spans="1:6" ht="16.5" x14ac:dyDescent="0.25">
      <c r="A18" s="2"/>
      <c r="B18" s="28"/>
      <c r="C18" s="28"/>
      <c r="D18" s="28"/>
      <c r="E18" s="2"/>
      <c r="F18" s="2"/>
    </row>
    <row r="19" spans="1:6" x14ac:dyDescent="0.25">
      <c r="A19" s="3" t="s">
        <v>31</v>
      </c>
      <c r="B19" s="4"/>
      <c r="C19" s="4"/>
      <c r="D19" s="4"/>
      <c r="E19" s="4"/>
      <c r="F19" s="4"/>
    </row>
    <row r="20" spans="1:6" x14ac:dyDescent="0.25">
      <c r="A20" s="19" t="s">
        <v>2</v>
      </c>
      <c r="B20" s="20" t="s">
        <v>3</v>
      </c>
      <c r="C20" s="20" t="s">
        <v>4</v>
      </c>
      <c r="D20" s="20" t="s">
        <v>5</v>
      </c>
      <c r="E20" s="19" t="s">
        <v>6</v>
      </c>
      <c r="F20" s="19"/>
    </row>
    <row r="21" spans="1:6" x14ac:dyDescent="0.25">
      <c r="A21" s="19"/>
      <c r="B21" s="20"/>
      <c r="C21" s="20"/>
      <c r="D21" s="20"/>
      <c r="E21" s="7" t="s">
        <v>22</v>
      </c>
      <c r="F21" s="7" t="s">
        <v>23</v>
      </c>
    </row>
    <row r="22" spans="1:6" x14ac:dyDescent="0.25">
      <c r="A22" s="8" t="s">
        <v>24</v>
      </c>
      <c r="B22" s="15">
        <v>62794000</v>
      </c>
      <c r="C22" s="15">
        <v>62794000</v>
      </c>
      <c r="D22" s="15">
        <v>31003704.059999999</v>
      </c>
      <c r="E22" s="9">
        <f t="shared" ref="E22:E29" si="3">(D22/B22)*100</f>
        <v>49.373672739433701</v>
      </c>
      <c r="F22" s="9">
        <f>(D22/C22)*100</f>
        <v>49.373672739433701</v>
      </c>
    </row>
    <row r="23" spans="1:6" x14ac:dyDescent="0.25">
      <c r="A23" s="24" t="s">
        <v>25</v>
      </c>
      <c r="B23" s="15">
        <v>17331000</v>
      </c>
      <c r="C23" s="15">
        <v>17611896</v>
      </c>
      <c r="D23" s="15">
        <v>7975714.4400000004</v>
      </c>
      <c r="E23" s="9">
        <f t="shared" si="3"/>
        <v>46.019932144711788</v>
      </c>
      <c r="F23" s="9">
        <f t="shared" ref="F23:F29" si="4">(D23/C23)*100</f>
        <v>45.285950132796607</v>
      </c>
    </row>
    <row r="24" spans="1:6" x14ac:dyDescent="0.25">
      <c r="A24" s="24" t="s">
        <v>26</v>
      </c>
      <c r="B24" s="15">
        <v>11005000</v>
      </c>
      <c r="C24" s="15">
        <v>12630816</v>
      </c>
      <c r="D24" s="15">
        <v>4884226.79</v>
      </c>
      <c r="E24" s="9">
        <f t="shared" si="3"/>
        <v>44.381888141753748</v>
      </c>
      <c r="F24" s="9">
        <f t="shared" si="4"/>
        <v>38.669131036347935</v>
      </c>
    </row>
    <row r="25" spans="1:6" x14ac:dyDescent="0.25">
      <c r="A25" s="25" t="s">
        <v>27</v>
      </c>
      <c r="B25" s="15">
        <v>1504000</v>
      </c>
      <c r="C25" s="15">
        <v>1504000</v>
      </c>
      <c r="D25" s="15">
        <v>751998.36</v>
      </c>
      <c r="E25" s="9">
        <f t="shared" si="3"/>
        <v>49.999890957446809</v>
      </c>
      <c r="F25" s="9">
        <f t="shared" si="4"/>
        <v>49.999890957446809</v>
      </c>
    </row>
    <row r="26" spans="1:6" x14ac:dyDescent="0.25">
      <c r="A26" s="26" t="s">
        <v>28</v>
      </c>
      <c r="B26" s="27">
        <f>SUM(B22:B25)</f>
        <v>92634000</v>
      </c>
      <c r="C26" s="27">
        <f>SUM(C22:C25)</f>
        <v>94540712</v>
      </c>
      <c r="D26" s="27">
        <f>SUM(D22:D25)</f>
        <v>44615643.649999999</v>
      </c>
      <c r="E26" s="27">
        <f t="shared" si="3"/>
        <v>48.163356488978124</v>
      </c>
      <c r="F26" s="27">
        <f t="shared" si="4"/>
        <v>47.191990314183371</v>
      </c>
    </row>
    <row r="27" spans="1:6" x14ac:dyDescent="0.25">
      <c r="A27" s="25" t="s">
        <v>29</v>
      </c>
      <c r="B27" s="15">
        <v>8569235</v>
      </c>
      <c r="C27" s="15">
        <v>10036298</v>
      </c>
      <c r="D27" s="15">
        <v>346748.17</v>
      </c>
      <c r="E27" s="16">
        <f t="shared" si="3"/>
        <v>4.0464308657657302</v>
      </c>
      <c r="F27" s="16">
        <f t="shared" si="4"/>
        <v>3.4549409553203776</v>
      </c>
    </row>
    <row r="28" spans="1:6" x14ac:dyDescent="0.25">
      <c r="A28" s="26" t="s">
        <v>30</v>
      </c>
      <c r="B28" s="27">
        <f>SUM(B27)</f>
        <v>8569235</v>
      </c>
      <c r="C28" s="27">
        <f>SUM(C27)</f>
        <v>10036298</v>
      </c>
      <c r="D28" s="27">
        <f>SUM(D27)</f>
        <v>346748.17</v>
      </c>
      <c r="E28" s="27">
        <f t="shared" si="3"/>
        <v>4.0464308657657302</v>
      </c>
      <c r="F28" s="27">
        <f t="shared" si="4"/>
        <v>3.4549409553203776</v>
      </c>
    </row>
    <row r="29" spans="1:6" x14ac:dyDescent="0.25">
      <c r="A29" s="10" t="s">
        <v>17</v>
      </c>
      <c r="B29" s="11">
        <f>B26+B28</f>
        <v>101203235</v>
      </c>
      <c r="C29" s="11">
        <f>C26+C28</f>
        <v>104577010</v>
      </c>
      <c r="D29" s="11">
        <f>D26+D28</f>
        <v>44962391.82</v>
      </c>
      <c r="E29" s="11">
        <f t="shared" si="3"/>
        <v>44.427820731224649</v>
      </c>
      <c r="F29" s="11">
        <f t="shared" si="4"/>
        <v>42.994527975125699</v>
      </c>
    </row>
    <row r="30" spans="1:6" x14ac:dyDescent="0.25">
      <c r="A30" s="4"/>
      <c r="B30" s="4"/>
      <c r="C30" s="4"/>
      <c r="D30" s="4"/>
      <c r="E30" s="4"/>
      <c r="F30" s="4"/>
    </row>
    <row r="31" spans="1:6" x14ac:dyDescent="0.25">
      <c r="A31" s="4"/>
      <c r="B31" s="4"/>
      <c r="C31" s="4"/>
      <c r="D31" s="4"/>
      <c r="E31" s="4"/>
      <c r="F31" s="4"/>
    </row>
    <row r="32" spans="1:6" ht="24" x14ac:dyDescent="0.25">
      <c r="A32" s="18" t="s">
        <v>18</v>
      </c>
      <c r="B32" s="4"/>
      <c r="C32" s="4"/>
      <c r="D32" s="4"/>
      <c r="E32" s="4"/>
      <c r="F32" s="4"/>
    </row>
    <row r="33" spans="1:6" x14ac:dyDescent="0.25">
      <c r="A33" s="19" t="s">
        <v>2</v>
      </c>
      <c r="B33" s="20" t="s">
        <v>3</v>
      </c>
      <c r="C33" s="20" t="s">
        <v>4</v>
      </c>
      <c r="D33" s="20" t="s">
        <v>5</v>
      </c>
      <c r="E33" s="19" t="s">
        <v>6</v>
      </c>
      <c r="F33" s="19"/>
    </row>
    <row r="34" spans="1:6" x14ac:dyDescent="0.25">
      <c r="A34" s="19"/>
      <c r="B34" s="20"/>
      <c r="C34" s="20"/>
      <c r="D34" s="20"/>
      <c r="E34" s="7" t="s">
        <v>22</v>
      </c>
      <c r="F34" s="7" t="s">
        <v>23</v>
      </c>
    </row>
    <row r="35" spans="1:6" x14ac:dyDescent="0.25">
      <c r="A35" s="8" t="s">
        <v>24</v>
      </c>
      <c r="B35" s="15">
        <v>15819241</v>
      </c>
      <c r="C35" s="15">
        <v>15819241</v>
      </c>
      <c r="D35" s="15">
        <v>7445650.5599999996</v>
      </c>
      <c r="E35" s="29">
        <f>(D35/B35)*100</f>
        <v>47.067053090600233</v>
      </c>
      <c r="F35" s="29">
        <f>(D35/C35)*100</f>
        <v>47.067053090600233</v>
      </c>
    </row>
    <row r="36" spans="1:6" x14ac:dyDescent="0.25">
      <c r="A36" s="24" t="s">
        <v>26</v>
      </c>
      <c r="B36" s="15">
        <v>23218050</v>
      </c>
      <c r="C36" s="15">
        <v>23218050</v>
      </c>
      <c r="D36" s="15">
        <v>10492155.949999999</v>
      </c>
      <c r="E36" s="29">
        <f t="shared" ref="E36:E41" si="5">(D36/B36)*100</f>
        <v>45.189651801077176</v>
      </c>
      <c r="F36" s="29">
        <f t="shared" ref="F36:F41" si="6">(D36/C36)*100</f>
        <v>45.189651801077176</v>
      </c>
    </row>
    <row r="37" spans="1:6" x14ac:dyDescent="0.25">
      <c r="A37" s="25" t="s">
        <v>27</v>
      </c>
      <c r="B37" s="15">
        <v>1368337</v>
      </c>
      <c r="C37" s="15">
        <v>2068337</v>
      </c>
      <c r="D37" s="15">
        <v>162433.14000000001</v>
      </c>
      <c r="E37" s="29">
        <f t="shared" si="5"/>
        <v>11.870843220639362</v>
      </c>
      <c r="F37" s="29">
        <f t="shared" si="6"/>
        <v>7.853320807972783</v>
      </c>
    </row>
    <row r="38" spans="1:6" x14ac:dyDescent="0.25">
      <c r="A38" s="26" t="s">
        <v>28</v>
      </c>
      <c r="B38" s="27">
        <f>SUM(B35:B37)</f>
        <v>40405628</v>
      </c>
      <c r="C38" s="27">
        <f>SUM(C35:C37)</f>
        <v>41105628</v>
      </c>
      <c r="D38" s="27">
        <f>SUM(D35:D37)</f>
        <v>18100239.649999999</v>
      </c>
      <c r="E38" s="30">
        <f t="shared" si="5"/>
        <v>44.796332951439332</v>
      </c>
      <c r="F38" s="30">
        <f t="shared" si="6"/>
        <v>44.033482835975647</v>
      </c>
    </row>
    <row r="39" spans="1:6" x14ac:dyDescent="0.25">
      <c r="A39" s="25" t="s">
        <v>29</v>
      </c>
      <c r="B39" s="15">
        <v>1710437</v>
      </c>
      <c r="C39" s="15">
        <v>2219877</v>
      </c>
      <c r="D39" s="15">
        <v>628971.25</v>
      </c>
      <c r="E39" s="31">
        <f t="shared" si="5"/>
        <v>36.77254701576264</v>
      </c>
      <c r="F39" s="31">
        <f t="shared" si="6"/>
        <v>28.333608123332958</v>
      </c>
    </row>
    <row r="40" spans="1:6" x14ac:dyDescent="0.25">
      <c r="A40" s="26" t="s">
        <v>30</v>
      </c>
      <c r="B40" s="27">
        <f>SUM(B39)</f>
        <v>1710437</v>
      </c>
      <c r="C40" s="27">
        <f>SUM(C39)</f>
        <v>2219877</v>
      </c>
      <c r="D40" s="27">
        <f>SUM(D39)</f>
        <v>628971.25</v>
      </c>
      <c r="E40" s="30">
        <f t="shared" si="5"/>
        <v>36.77254701576264</v>
      </c>
      <c r="F40" s="30">
        <f t="shared" si="6"/>
        <v>28.333608123332958</v>
      </c>
    </row>
    <row r="41" spans="1:6" x14ac:dyDescent="0.25">
      <c r="A41" s="10" t="s">
        <v>17</v>
      </c>
      <c r="B41" s="11">
        <f>B38+B40</f>
        <v>42116065</v>
      </c>
      <c r="C41" s="11">
        <f>C38+C40</f>
        <v>43325505</v>
      </c>
      <c r="D41" s="11">
        <f>D38+D40</f>
        <v>18729210.899999999</v>
      </c>
      <c r="E41" s="11">
        <f t="shared" si="5"/>
        <v>44.47046726706305</v>
      </c>
      <c r="F41" s="11">
        <f t="shared" si="6"/>
        <v>43.229065420010684</v>
      </c>
    </row>
    <row r="42" spans="1:6" x14ac:dyDescent="0.25">
      <c r="A42" s="4"/>
      <c r="B42" s="4"/>
      <c r="C42" s="4"/>
      <c r="D42" s="4"/>
      <c r="E42" s="4"/>
      <c r="F42" s="4"/>
    </row>
    <row r="43" spans="1:6" x14ac:dyDescent="0.25">
      <c r="A43" s="4"/>
      <c r="B43" s="4"/>
      <c r="C43" s="4"/>
      <c r="D43" s="4"/>
      <c r="E43" s="4"/>
      <c r="F43" s="4"/>
    </row>
    <row r="44" spans="1:6" x14ac:dyDescent="0.25">
      <c r="A44" s="4"/>
      <c r="B44" s="4"/>
      <c r="C44" s="4"/>
      <c r="D44" s="4"/>
      <c r="E44" s="4"/>
      <c r="F44" s="4"/>
    </row>
    <row r="45" spans="1:6" x14ac:dyDescent="0.25">
      <c r="A45" s="4"/>
      <c r="B45" s="4"/>
      <c r="C45" s="4"/>
      <c r="D45" s="4"/>
      <c r="E45" s="4"/>
      <c r="F45" s="4"/>
    </row>
    <row r="46" spans="1:6" x14ac:dyDescent="0.25">
      <c r="A46" s="3" t="s">
        <v>19</v>
      </c>
      <c r="B46" s="4"/>
      <c r="C46" s="4"/>
      <c r="D46" s="4"/>
      <c r="E46" s="4"/>
      <c r="F46" s="4"/>
    </row>
    <row r="47" spans="1:6" x14ac:dyDescent="0.25">
      <c r="A47" s="19" t="s">
        <v>2</v>
      </c>
      <c r="B47" s="20" t="s">
        <v>3</v>
      </c>
      <c r="C47" s="20" t="s">
        <v>4</v>
      </c>
      <c r="D47" s="20" t="s">
        <v>5</v>
      </c>
      <c r="E47" s="19" t="s">
        <v>6</v>
      </c>
      <c r="F47" s="19"/>
    </row>
    <row r="48" spans="1:6" x14ac:dyDescent="0.25">
      <c r="A48" s="19"/>
      <c r="B48" s="20"/>
      <c r="C48" s="20"/>
      <c r="D48" s="20"/>
      <c r="E48" s="7" t="s">
        <v>22</v>
      </c>
      <c r="F48" s="7" t="s">
        <v>23</v>
      </c>
    </row>
    <row r="49" spans="1:6" x14ac:dyDescent="0.25">
      <c r="A49" s="24" t="s">
        <v>26</v>
      </c>
      <c r="B49" s="15">
        <v>0</v>
      </c>
      <c r="C49" s="15">
        <v>3844911</v>
      </c>
      <c r="D49" s="15">
        <v>336569.46</v>
      </c>
      <c r="E49" s="9">
        <v>0</v>
      </c>
      <c r="F49" s="9">
        <f>(D49/C49)*100</f>
        <v>8.75363460948771</v>
      </c>
    </row>
    <row r="50" spans="1:6" x14ac:dyDescent="0.25">
      <c r="A50" s="26" t="s">
        <v>28</v>
      </c>
      <c r="B50" s="27">
        <f>SUM(B49)</f>
        <v>0</v>
      </c>
      <c r="C50" s="27">
        <f>SUM(C49)</f>
        <v>3844911</v>
      </c>
      <c r="D50" s="27">
        <f>SUM(D49)</f>
        <v>336569.46</v>
      </c>
      <c r="E50" s="27">
        <f>+E49</f>
        <v>0</v>
      </c>
      <c r="F50" s="27">
        <f>+F49</f>
        <v>8.75363460948771</v>
      </c>
    </row>
    <row r="51" spans="1:6" x14ac:dyDescent="0.25">
      <c r="A51" s="25" t="s">
        <v>27</v>
      </c>
      <c r="B51" s="15">
        <v>0</v>
      </c>
      <c r="C51" s="15">
        <v>485784</v>
      </c>
      <c r="D51" s="15">
        <v>196853.4</v>
      </c>
      <c r="E51" s="32">
        <v>0</v>
      </c>
      <c r="F51" s="32">
        <f>(D51/C51)*100</f>
        <v>40.522824959241142</v>
      </c>
    </row>
    <row r="52" spans="1:6" x14ac:dyDescent="0.25">
      <c r="A52" s="25" t="s">
        <v>29</v>
      </c>
      <c r="B52" s="15">
        <v>0</v>
      </c>
      <c r="C52" s="15">
        <v>3515857</v>
      </c>
      <c r="D52" s="15">
        <v>133941</v>
      </c>
      <c r="E52" s="32">
        <v>0</v>
      </c>
      <c r="F52" s="32">
        <f>(D52/C52)*100</f>
        <v>3.8096259318851704</v>
      </c>
    </row>
    <row r="53" spans="1:6" x14ac:dyDescent="0.25">
      <c r="A53" s="26" t="s">
        <v>30</v>
      </c>
      <c r="B53" s="27">
        <f>SUM(B51:B52)</f>
        <v>0</v>
      </c>
      <c r="C53" s="27">
        <f>SUM(C51:C52)</f>
        <v>4001641</v>
      </c>
      <c r="D53" s="27">
        <f>SUM(D51:D52)</f>
        <v>330794.40000000002</v>
      </c>
      <c r="E53" s="27">
        <v>0</v>
      </c>
      <c r="F53" s="27">
        <f>(D53/C53)*100</f>
        <v>8.2664686812235288</v>
      </c>
    </row>
    <row r="54" spans="1:6" x14ac:dyDescent="0.25">
      <c r="A54" s="10" t="s">
        <v>17</v>
      </c>
      <c r="B54" s="11">
        <v>0</v>
      </c>
      <c r="C54" s="11">
        <f>C50+C53</f>
        <v>7846552</v>
      </c>
      <c r="D54" s="11">
        <f>D50+D53</f>
        <v>667363.8600000001</v>
      </c>
      <c r="E54" s="11">
        <v>0</v>
      </c>
      <c r="F54" s="11">
        <f>(D54/C54)*100</f>
        <v>8.5051862270204808</v>
      </c>
    </row>
    <row r="55" spans="1:6" x14ac:dyDescent="0.25">
      <c r="A55" s="4"/>
      <c r="B55" s="4"/>
      <c r="C55" s="4"/>
      <c r="D55" s="4"/>
      <c r="E55" s="4"/>
      <c r="F55" s="4"/>
    </row>
    <row r="56" spans="1:6" x14ac:dyDescent="0.25">
      <c r="A56" s="4"/>
      <c r="B56" s="4"/>
      <c r="C56" s="4"/>
      <c r="D56" s="4"/>
      <c r="E56" s="4"/>
      <c r="F56" s="4"/>
    </row>
    <row r="57" spans="1:6" ht="48" customHeight="1" x14ac:dyDescent="0.25">
      <c r="A57" s="18" t="s">
        <v>21</v>
      </c>
      <c r="B57" s="4"/>
      <c r="C57" s="4"/>
      <c r="D57" s="4"/>
      <c r="E57" s="4"/>
      <c r="F57" s="4"/>
    </row>
    <row r="58" spans="1:6" x14ac:dyDescent="0.25">
      <c r="A58" s="19" t="s">
        <v>2</v>
      </c>
      <c r="B58" s="20" t="s">
        <v>3</v>
      </c>
      <c r="C58" s="20" t="s">
        <v>4</v>
      </c>
      <c r="D58" s="20" t="s">
        <v>5</v>
      </c>
      <c r="E58" s="19" t="s">
        <v>6</v>
      </c>
      <c r="F58" s="19"/>
    </row>
    <row r="59" spans="1:6" x14ac:dyDescent="0.25">
      <c r="A59" s="19"/>
      <c r="B59" s="20"/>
      <c r="C59" s="20"/>
      <c r="D59" s="20"/>
      <c r="E59" s="7" t="s">
        <v>22</v>
      </c>
      <c r="F59" s="7" t="s">
        <v>23</v>
      </c>
    </row>
    <row r="60" spans="1:6" x14ac:dyDescent="0.25">
      <c r="A60" s="24" t="s">
        <v>26</v>
      </c>
      <c r="B60" s="15">
        <v>4238667</v>
      </c>
      <c r="C60" s="15">
        <v>4198954</v>
      </c>
      <c r="D60" s="15">
        <v>1276319.77</v>
      </c>
      <c r="E60" s="9">
        <f t="shared" ref="E60:E65" si="7">(D60/B60)*100</f>
        <v>30.111347978031773</v>
      </c>
      <c r="F60" s="9">
        <f t="shared" ref="F60:F65" si="8">(D60/C60)*100</f>
        <v>30.396136037689388</v>
      </c>
    </row>
    <row r="61" spans="1:6" x14ac:dyDescent="0.25">
      <c r="A61" s="25" t="s">
        <v>27</v>
      </c>
      <c r="B61" s="15">
        <v>200000</v>
      </c>
      <c r="C61" s="15">
        <v>200000</v>
      </c>
      <c r="D61" s="15">
        <v>25140</v>
      </c>
      <c r="E61" s="9">
        <f t="shared" si="7"/>
        <v>12.57</v>
      </c>
      <c r="F61" s="9">
        <f t="shared" si="8"/>
        <v>12.57</v>
      </c>
    </row>
    <row r="62" spans="1:6" x14ac:dyDescent="0.25">
      <c r="A62" s="26" t="s">
        <v>28</v>
      </c>
      <c r="B62" s="27">
        <f>SUM(B60:B61)</f>
        <v>4438667</v>
      </c>
      <c r="C62" s="27">
        <f>SUM(C60:C61)</f>
        <v>4398954</v>
      </c>
      <c r="D62" s="27">
        <f>SUM(D60:D61)</f>
        <v>1301459.77</v>
      </c>
      <c r="E62" s="27">
        <f t="shared" si="7"/>
        <v>29.320959873763901</v>
      </c>
      <c r="F62" s="27">
        <f t="shared" si="8"/>
        <v>29.585664455686512</v>
      </c>
    </row>
    <row r="63" spans="1:6" x14ac:dyDescent="0.25">
      <c r="A63" s="25" t="s">
        <v>29</v>
      </c>
      <c r="B63" s="15">
        <v>3659980</v>
      </c>
      <c r="C63" s="15">
        <v>3659980</v>
      </c>
      <c r="D63" s="15">
        <v>1151704.08</v>
      </c>
      <c r="E63" s="16">
        <f t="shared" si="7"/>
        <v>31.46749654369696</v>
      </c>
      <c r="F63" s="16">
        <f t="shared" si="8"/>
        <v>31.46749654369696</v>
      </c>
    </row>
    <row r="64" spans="1:6" x14ac:dyDescent="0.25">
      <c r="A64" s="26" t="s">
        <v>30</v>
      </c>
      <c r="B64" s="27">
        <f>SUM(B63)</f>
        <v>3659980</v>
      </c>
      <c r="C64" s="27">
        <f>SUM(C63)</f>
        <v>3659980</v>
      </c>
      <c r="D64" s="27">
        <f>SUM(D63)</f>
        <v>1151704.08</v>
      </c>
      <c r="E64" s="27">
        <f t="shared" si="7"/>
        <v>31.46749654369696</v>
      </c>
      <c r="F64" s="27">
        <f t="shared" si="8"/>
        <v>31.46749654369696</v>
      </c>
    </row>
    <row r="65" spans="1:6" x14ac:dyDescent="0.25">
      <c r="A65" s="10" t="s">
        <v>17</v>
      </c>
      <c r="B65" s="11">
        <f>B62+B64</f>
        <v>8098647</v>
      </c>
      <c r="C65" s="11">
        <f>C62+C64</f>
        <v>8058934</v>
      </c>
      <c r="D65" s="11">
        <f>D62+D64</f>
        <v>2453163.85</v>
      </c>
      <c r="E65" s="11">
        <f t="shared" si="7"/>
        <v>30.291033181221504</v>
      </c>
      <c r="F65" s="11">
        <f t="shared" si="8"/>
        <v>30.440302030020348</v>
      </c>
    </row>
    <row r="66" spans="1:6" x14ac:dyDescent="0.25">
      <c r="A66" s="23"/>
      <c r="B66" s="23"/>
      <c r="C66" s="23"/>
      <c r="D66" s="23"/>
      <c r="E66" s="23"/>
      <c r="F66" s="23"/>
    </row>
  </sheetData>
  <mergeCells count="27">
    <mergeCell ref="A47:A48"/>
    <mergeCell ref="B47:B48"/>
    <mergeCell ref="C47:C48"/>
    <mergeCell ref="D47:D48"/>
    <mergeCell ref="E47:F47"/>
    <mergeCell ref="A58:A59"/>
    <mergeCell ref="B58:B59"/>
    <mergeCell ref="C58:C59"/>
    <mergeCell ref="D58:D59"/>
    <mergeCell ref="E58:F58"/>
    <mergeCell ref="A20:A21"/>
    <mergeCell ref="B20:B21"/>
    <mergeCell ref="C20:C21"/>
    <mergeCell ref="D20:D21"/>
    <mergeCell ref="E20:F20"/>
    <mergeCell ref="A33:A34"/>
    <mergeCell ref="B33:B34"/>
    <mergeCell ref="C33:C34"/>
    <mergeCell ref="D33:D34"/>
    <mergeCell ref="E33:F33"/>
    <mergeCell ref="A1:F1"/>
    <mergeCell ref="A2:F3"/>
    <mergeCell ref="A7:A8"/>
    <mergeCell ref="B7:B8"/>
    <mergeCell ref="C7:C8"/>
    <mergeCell ref="D7:D8"/>
    <mergeCell ref="E7:F7"/>
  </mergeCells>
  <pageMargins left="0.7" right="0.7" top="0.75" bottom="0.75" header="0.3" footer="0.3"/>
  <pageSetup orientation="portrait" horizontalDpi="0" verticalDpi="0" r:id="rId1"/>
  <ignoredErrors>
    <ignoredError sqref="F5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2"/>
  <sheetViews>
    <sheetView topLeftCell="B6" workbookViewId="0">
      <selection activeCell="E16" sqref="E16"/>
    </sheetView>
  </sheetViews>
  <sheetFormatPr baseColWidth="10" defaultRowHeight="15" x14ac:dyDescent="0.25"/>
  <cols>
    <col min="1" max="1" width="0" hidden="1" customWidth="1"/>
    <col min="2" max="2" width="9.5703125" customWidth="1"/>
    <col min="3" max="3" width="13.85546875" customWidth="1"/>
    <col min="4" max="4" width="59.7109375" customWidth="1"/>
    <col min="5" max="5" width="13.7109375" bestFit="1" customWidth="1"/>
    <col min="6" max="6" width="12.7109375" bestFit="1" customWidth="1"/>
    <col min="7" max="7" width="12.42578125" customWidth="1"/>
  </cols>
  <sheetData>
    <row r="2" spans="2:7" x14ac:dyDescent="0.25">
      <c r="B2" s="36" t="s">
        <v>0</v>
      </c>
      <c r="C2" s="36"/>
      <c r="D2" s="36"/>
      <c r="E2" s="36"/>
      <c r="F2" s="36"/>
      <c r="G2" s="36"/>
    </row>
    <row r="3" spans="2:7" x14ac:dyDescent="0.25">
      <c r="B3" s="36"/>
      <c r="C3" s="36"/>
      <c r="D3" s="36"/>
      <c r="E3" s="36"/>
      <c r="F3" s="36"/>
      <c r="G3" s="36"/>
    </row>
    <row r="4" spans="2:7" x14ac:dyDescent="0.25">
      <c r="B4" s="22" t="s">
        <v>33</v>
      </c>
      <c r="C4" s="22"/>
      <c r="D4" s="22"/>
      <c r="E4" s="22"/>
      <c r="F4" s="22"/>
      <c r="G4" s="22"/>
    </row>
    <row r="5" spans="2:7" x14ac:dyDescent="0.25">
      <c r="B5" s="22"/>
      <c r="C5" s="22"/>
      <c r="D5" s="22"/>
      <c r="E5" s="22"/>
      <c r="F5" s="22"/>
      <c r="G5" s="22"/>
    </row>
    <row r="6" spans="2:7" ht="3.75" customHeight="1" x14ac:dyDescent="0.25"/>
    <row r="7" spans="2:7" ht="48" x14ac:dyDescent="0.25">
      <c r="B7" s="5" t="s">
        <v>34</v>
      </c>
      <c r="C7" s="6" t="s">
        <v>35</v>
      </c>
      <c r="D7" s="6" t="s">
        <v>36</v>
      </c>
      <c r="E7" s="6" t="s">
        <v>37</v>
      </c>
      <c r="F7" s="5" t="s">
        <v>4</v>
      </c>
      <c r="G7" s="6" t="s">
        <v>38</v>
      </c>
    </row>
    <row r="8" spans="2:7" x14ac:dyDescent="0.25">
      <c r="B8" s="37" t="s">
        <v>39</v>
      </c>
      <c r="C8" s="38" t="s">
        <v>40</v>
      </c>
      <c r="D8" s="39" t="s">
        <v>68</v>
      </c>
      <c r="E8" s="40">
        <v>0</v>
      </c>
      <c r="F8" s="41">
        <v>418201</v>
      </c>
      <c r="G8" s="41">
        <v>9100</v>
      </c>
    </row>
    <row r="9" spans="2:7" ht="45.75" customHeight="1" x14ac:dyDescent="0.25">
      <c r="B9" s="38" t="s">
        <v>41</v>
      </c>
      <c r="C9" s="38" t="s">
        <v>42</v>
      </c>
      <c r="D9" s="39" t="s">
        <v>43</v>
      </c>
      <c r="E9" s="40">
        <v>21281630</v>
      </c>
      <c r="F9" s="41">
        <v>16906</v>
      </c>
      <c r="G9" s="41">
        <v>15312</v>
      </c>
    </row>
    <row r="10" spans="2:7" ht="36.75" x14ac:dyDescent="0.25">
      <c r="B10" s="38" t="s">
        <v>73</v>
      </c>
      <c r="C10" s="38" t="s">
        <v>77</v>
      </c>
      <c r="D10" s="39" t="s">
        <v>69</v>
      </c>
      <c r="E10" s="40">
        <v>5904811</v>
      </c>
      <c r="F10" s="41">
        <v>236448</v>
      </c>
      <c r="G10" s="41">
        <v>0</v>
      </c>
    </row>
    <row r="11" spans="2:7" ht="24.75" x14ac:dyDescent="0.25">
      <c r="B11" s="38" t="s">
        <v>44</v>
      </c>
      <c r="C11" s="38" t="s">
        <v>45</v>
      </c>
      <c r="D11" s="39" t="s">
        <v>46</v>
      </c>
      <c r="E11" s="40">
        <v>5984055.4800000004</v>
      </c>
      <c r="F11" s="41">
        <v>224880</v>
      </c>
      <c r="G11" s="41">
        <v>0</v>
      </c>
    </row>
    <row r="12" spans="2:7" ht="24.75" x14ac:dyDescent="0.25">
      <c r="B12" s="38" t="s">
        <v>47</v>
      </c>
      <c r="C12" s="38" t="s">
        <v>48</v>
      </c>
      <c r="D12" s="39" t="s">
        <v>49</v>
      </c>
      <c r="E12" s="40">
        <v>6217304</v>
      </c>
      <c r="F12" s="41">
        <v>3262440</v>
      </c>
      <c r="G12" s="41">
        <v>28050</v>
      </c>
    </row>
    <row r="13" spans="2:7" ht="24.75" x14ac:dyDescent="0.25">
      <c r="B13" s="38" t="s">
        <v>74</v>
      </c>
      <c r="C13" s="38" t="s">
        <v>78</v>
      </c>
      <c r="D13" s="39" t="s">
        <v>70</v>
      </c>
      <c r="E13" s="40">
        <v>7020105.3600000003</v>
      </c>
      <c r="F13" s="41">
        <v>869347</v>
      </c>
      <c r="G13" s="41">
        <v>0</v>
      </c>
    </row>
    <row r="14" spans="2:7" ht="24.75" x14ac:dyDescent="0.25">
      <c r="B14" s="38" t="s">
        <v>50</v>
      </c>
      <c r="C14" s="38" t="s">
        <v>51</v>
      </c>
      <c r="D14" s="39" t="s">
        <v>52</v>
      </c>
      <c r="E14" s="40">
        <v>6134485</v>
      </c>
      <c r="F14" s="41">
        <v>1324158</v>
      </c>
      <c r="G14" s="41">
        <v>13529.88</v>
      </c>
    </row>
    <row r="15" spans="2:7" ht="24.75" x14ac:dyDescent="0.25">
      <c r="B15" s="38" t="s">
        <v>53</v>
      </c>
      <c r="C15" s="38" t="s">
        <v>54</v>
      </c>
      <c r="D15" s="39" t="s">
        <v>55</v>
      </c>
      <c r="E15" s="40">
        <v>7615507.3300000001</v>
      </c>
      <c r="F15" s="41">
        <v>18379</v>
      </c>
      <c r="G15" s="41">
        <v>0</v>
      </c>
    </row>
    <row r="16" spans="2:7" ht="24.75" x14ac:dyDescent="0.25">
      <c r="B16" s="38" t="s">
        <v>75</v>
      </c>
      <c r="C16" s="38" t="s">
        <v>79</v>
      </c>
      <c r="D16" s="39" t="s">
        <v>71</v>
      </c>
      <c r="E16" s="40">
        <v>4110452.52</v>
      </c>
      <c r="F16" s="41">
        <v>35058</v>
      </c>
      <c r="G16" s="41">
        <v>0</v>
      </c>
    </row>
    <row r="17" spans="2:7" ht="24.75" x14ac:dyDescent="0.25">
      <c r="B17" s="38" t="s">
        <v>76</v>
      </c>
      <c r="C17" s="38" t="s">
        <v>80</v>
      </c>
      <c r="D17" s="39" t="s">
        <v>72</v>
      </c>
      <c r="E17" s="42">
        <v>9641615.7599999998</v>
      </c>
      <c r="F17" s="42">
        <v>557762</v>
      </c>
      <c r="G17" s="42">
        <v>0</v>
      </c>
    </row>
    <row r="18" spans="2:7" ht="24.75" x14ac:dyDescent="0.25">
      <c r="B18" s="38" t="s">
        <v>56</v>
      </c>
      <c r="C18" s="38" t="s">
        <v>57</v>
      </c>
      <c r="D18" s="39" t="s">
        <v>58</v>
      </c>
      <c r="E18" s="42">
        <v>8751781</v>
      </c>
      <c r="F18" s="42">
        <v>50000</v>
      </c>
      <c r="G18" s="42">
        <v>0</v>
      </c>
    </row>
    <row r="19" spans="2:7" ht="24.75" x14ac:dyDescent="0.25">
      <c r="B19" s="38" t="s">
        <v>59</v>
      </c>
      <c r="C19" s="38" t="s">
        <v>60</v>
      </c>
      <c r="D19" s="39" t="s">
        <v>61</v>
      </c>
      <c r="E19" s="42">
        <v>683609.38</v>
      </c>
      <c r="F19" s="42">
        <v>172350</v>
      </c>
      <c r="G19" s="42">
        <v>0</v>
      </c>
    </row>
    <row r="20" spans="2:7" ht="24.75" x14ac:dyDescent="0.25">
      <c r="B20" s="38" t="s">
        <v>62</v>
      </c>
      <c r="C20" s="38" t="s">
        <v>63</v>
      </c>
      <c r="D20" s="39" t="s">
        <v>64</v>
      </c>
      <c r="E20" s="42">
        <v>0</v>
      </c>
      <c r="F20" s="42">
        <v>4048079</v>
      </c>
      <c r="G20" s="42">
        <v>0</v>
      </c>
    </row>
    <row r="21" spans="2:7" ht="24.75" x14ac:dyDescent="0.25">
      <c r="B21" s="38" t="s">
        <v>65</v>
      </c>
      <c r="C21" s="38" t="s">
        <v>66</v>
      </c>
      <c r="D21" s="39" t="s">
        <v>67</v>
      </c>
      <c r="E21" s="42">
        <v>5912650.7999999998</v>
      </c>
      <c r="F21" s="42">
        <v>1368732</v>
      </c>
      <c r="G21" s="42">
        <v>64105.35</v>
      </c>
    </row>
    <row r="22" spans="2:7" x14ac:dyDescent="0.25">
      <c r="B22" s="43" t="s">
        <v>17</v>
      </c>
      <c r="C22" s="44"/>
      <c r="D22" s="45"/>
      <c r="E22" s="46">
        <f>+SUM(E8:E21)</f>
        <v>89258007.629999995</v>
      </c>
      <c r="F22" s="46">
        <f>+SUM(F8:F21)</f>
        <v>12602740</v>
      </c>
      <c r="G22" s="46">
        <f>+SUM(G8:G21)</f>
        <v>130097.23000000001</v>
      </c>
    </row>
  </sheetData>
  <mergeCells count="3">
    <mergeCell ref="B2:G3"/>
    <mergeCell ref="B4:G5"/>
    <mergeCell ref="B22:D22"/>
  </mergeCells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H19" sqref="H19"/>
    </sheetView>
  </sheetViews>
  <sheetFormatPr baseColWidth="10" defaultRowHeight="15" x14ac:dyDescent="0.25"/>
  <cols>
    <col min="1" max="1" width="34" customWidth="1"/>
    <col min="2" max="3" width="12.28515625" bestFit="1" customWidth="1"/>
    <col min="4" max="4" width="13.28515625" bestFit="1" customWidth="1"/>
    <col min="5" max="5" width="8.7109375" customWidth="1"/>
    <col min="6" max="6" width="9.7109375" customWidth="1"/>
  </cols>
  <sheetData>
    <row r="1" spans="1:6" ht="17.25" customHeight="1" x14ac:dyDescent="0.25">
      <c r="A1" s="22" t="s">
        <v>0</v>
      </c>
      <c r="B1" s="22"/>
      <c r="C1" s="22"/>
      <c r="D1" s="22"/>
      <c r="E1" s="22"/>
      <c r="F1" s="22"/>
    </row>
    <row r="2" spans="1:6" ht="18" customHeight="1" x14ac:dyDescent="0.25">
      <c r="A2" s="35" t="s">
        <v>81</v>
      </c>
      <c r="B2" s="35"/>
      <c r="C2" s="35"/>
      <c r="D2" s="35"/>
      <c r="E2" s="35"/>
      <c r="F2" s="35"/>
    </row>
    <row r="3" spans="1:6" ht="18" customHeight="1" x14ac:dyDescent="0.25">
      <c r="A3" s="35"/>
      <c r="B3" s="35"/>
      <c r="C3" s="35"/>
      <c r="D3" s="35"/>
      <c r="E3" s="35"/>
      <c r="F3" s="35"/>
    </row>
    <row r="4" spans="1:6" ht="11.25" customHeight="1" x14ac:dyDescent="0.25">
      <c r="A4" s="2"/>
      <c r="B4" s="2"/>
      <c r="C4" s="2"/>
      <c r="D4" s="2"/>
      <c r="E4" s="2"/>
      <c r="F4" s="2"/>
    </row>
    <row r="5" spans="1:6" x14ac:dyDescent="0.25">
      <c r="A5" s="3" t="s">
        <v>1</v>
      </c>
      <c r="B5" s="4"/>
      <c r="C5" s="4"/>
      <c r="D5" s="4"/>
      <c r="E5" s="4"/>
      <c r="F5" s="4"/>
    </row>
    <row r="6" spans="1:6" x14ac:dyDescent="0.25">
      <c r="A6" s="19" t="s">
        <v>2</v>
      </c>
      <c r="B6" s="20" t="s">
        <v>3</v>
      </c>
      <c r="C6" s="20" t="s">
        <v>4</v>
      </c>
      <c r="D6" s="20" t="s">
        <v>5</v>
      </c>
      <c r="E6" s="21" t="s">
        <v>6</v>
      </c>
      <c r="F6" s="21"/>
    </row>
    <row r="7" spans="1:6" x14ac:dyDescent="0.25">
      <c r="A7" s="19"/>
      <c r="B7" s="20"/>
      <c r="C7" s="20"/>
      <c r="D7" s="20"/>
      <c r="E7" s="7" t="s">
        <v>7</v>
      </c>
      <c r="F7" s="7" t="s">
        <v>8</v>
      </c>
    </row>
    <row r="8" spans="1:6" x14ac:dyDescent="0.25">
      <c r="A8" s="8" t="s">
        <v>9</v>
      </c>
      <c r="B8" s="9">
        <f>+B22</f>
        <v>101646</v>
      </c>
      <c r="C8" s="9">
        <f t="shared" ref="C8:D10" si="0">+C22</f>
        <v>101646</v>
      </c>
      <c r="D8" s="9">
        <f>+D22</f>
        <v>95737.61</v>
      </c>
      <c r="E8" s="9">
        <f>(D8/B8)*100</f>
        <v>94.187287251834789</v>
      </c>
      <c r="F8" s="9">
        <f>(D8/C8)*100</f>
        <v>94.187287251834789</v>
      </c>
    </row>
    <row r="9" spans="1:6" x14ac:dyDescent="0.25">
      <c r="A9" s="8" t="s">
        <v>10</v>
      </c>
      <c r="B9" s="9">
        <f>+B23</f>
        <v>22991360</v>
      </c>
      <c r="C9" s="9">
        <f>+C23</f>
        <v>22991360</v>
      </c>
      <c r="D9" s="9">
        <f t="shared" si="0"/>
        <v>13271856.210000001</v>
      </c>
      <c r="E9" s="9">
        <f>(D9/B9)*100</f>
        <v>57.725407326926295</v>
      </c>
      <c r="F9" s="9">
        <f t="shared" ref="F9:F15" si="1">(D9/C9)*100</f>
        <v>57.725407326926295</v>
      </c>
    </row>
    <row r="10" spans="1:6" x14ac:dyDescent="0.25">
      <c r="A10" s="8" t="s">
        <v>11</v>
      </c>
      <c r="B10" s="9">
        <f>+B24</f>
        <v>18932003</v>
      </c>
      <c r="C10" s="9">
        <f t="shared" si="0"/>
        <v>18932003</v>
      </c>
      <c r="D10" s="9">
        <f t="shared" si="0"/>
        <v>9494511.9600000009</v>
      </c>
      <c r="E10" s="9">
        <f>(D10/B10)*100</f>
        <v>50.150593996842282</v>
      </c>
      <c r="F10" s="9">
        <f t="shared" si="1"/>
        <v>50.150593996842282</v>
      </c>
    </row>
    <row r="11" spans="1:6" x14ac:dyDescent="0.25">
      <c r="A11" s="8" t="s">
        <v>12</v>
      </c>
      <c r="B11" s="9">
        <f>+B44</f>
        <v>8098647</v>
      </c>
      <c r="C11" s="9">
        <f>+C44+C34</f>
        <v>8807166</v>
      </c>
      <c r="D11" s="9">
        <f>+D44+D34</f>
        <v>1600629.96</v>
      </c>
      <c r="E11" s="9">
        <f>+E44</f>
        <v>6.3151901792978515</v>
      </c>
      <c r="F11" s="9">
        <f>+F44</f>
        <v>6.3463103184614749</v>
      </c>
    </row>
    <row r="12" spans="1:6" x14ac:dyDescent="0.25">
      <c r="A12" s="8" t="s">
        <v>13</v>
      </c>
      <c r="B12" s="9">
        <f>+B35</f>
        <v>0</v>
      </c>
      <c r="C12" s="9">
        <f>+C35</f>
        <v>236384</v>
      </c>
      <c r="D12" s="9">
        <f>D35</f>
        <v>316059</v>
      </c>
      <c r="E12" s="9">
        <f>+E35</f>
        <v>0</v>
      </c>
      <c r="F12" s="9">
        <f>+F35</f>
        <v>133.70574996615676</v>
      </c>
    </row>
    <row r="13" spans="1:6" x14ac:dyDescent="0.25">
      <c r="A13" s="8" t="s">
        <v>14</v>
      </c>
      <c r="B13" s="9">
        <f>+B25</f>
        <v>91056</v>
      </c>
      <c r="C13" s="9">
        <f>+C25</f>
        <v>91056</v>
      </c>
      <c r="D13" s="9">
        <f>+D25+D36+D45</f>
        <v>553885.38</v>
      </c>
      <c r="E13" s="9">
        <f>(D13/B13)*100</f>
        <v>608.29091987348443</v>
      </c>
      <c r="F13" s="9">
        <f t="shared" si="1"/>
        <v>608.29091987348443</v>
      </c>
    </row>
    <row r="14" spans="1:6" x14ac:dyDescent="0.25">
      <c r="A14" s="8" t="s">
        <v>15</v>
      </c>
      <c r="B14" s="9">
        <f>+B26</f>
        <v>0</v>
      </c>
      <c r="C14" s="9">
        <f>+C26</f>
        <v>0</v>
      </c>
      <c r="D14" s="9">
        <f>+D26</f>
        <v>0</v>
      </c>
      <c r="E14" s="9">
        <v>0</v>
      </c>
      <c r="F14" s="9">
        <v>0</v>
      </c>
    </row>
    <row r="15" spans="1:6" x14ac:dyDescent="0.25">
      <c r="A15" s="8" t="s">
        <v>16</v>
      </c>
      <c r="B15" s="9">
        <f>+B27</f>
        <v>0</v>
      </c>
      <c r="C15" s="9">
        <f>+C27+C37+C46</f>
        <v>8071376</v>
      </c>
      <c r="D15" s="9">
        <f>+D27+D37+D46</f>
        <v>76254082.24000001</v>
      </c>
      <c r="E15" s="9">
        <v>0</v>
      </c>
      <c r="F15" s="9">
        <f t="shared" si="1"/>
        <v>944.74699530786324</v>
      </c>
    </row>
    <row r="16" spans="1:6" x14ac:dyDescent="0.25">
      <c r="A16" s="10" t="s">
        <v>17</v>
      </c>
      <c r="B16" s="11">
        <f>+SUM(B8:B15)</f>
        <v>50214712</v>
      </c>
      <c r="C16" s="11">
        <f>+SUM(C8:C15)</f>
        <v>59230991</v>
      </c>
      <c r="D16" s="11">
        <f>+SUM(D8:D15)</f>
        <v>101586762.36000001</v>
      </c>
      <c r="E16" s="11">
        <f>(D16/B16)*100</f>
        <v>202.30477944392078</v>
      </c>
      <c r="F16" s="11">
        <f>(D16/C16)*100</f>
        <v>171.50947611192257</v>
      </c>
    </row>
    <row r="17" spans="1:6" ht="9.75" customHeight="1" x14ac:dyDescent="0.25">
      <c r="A17" s="12"/>
      <c r="B17" s="13"/>
      <c r="C17" s="13"/>
      <c r="D17" s="13"/>
      <c r="E17" s="12"/>
      <c r="F17" s="12"/>
    </row>
    <row r="18" spans="1:6" x14ac:dyDescent="0.25">
      <c r="A18" s="12"/>
      <c r="B18" s="13"/>
      <c r="C18" s="13"/>
      <c r="D18" s="13"/>
      <c r="E18" s="14"/>
      <c r="F18" s="14"/>
    </row>
    <row r="19" spans="1:6" x14ac:dyDescent="0.25">
      <c r="A19" s="3" t="s">
        <v>18</v>
      </c>
      <c r="B19" s="4"/>
      <c r="C19" s="4"/>
      <c r="D19" s="4"/>
      <c r="E19" s="4"/>
      <c r="F19" s="4"/>
    </row>
    <row r="20" spans="1:6" x14ac:dyDescent="0.25">
      <c r="A20" s="19" t="s">
        <v>2</v>
      </c>
      <c r="B20" s="20" t="s">
        <v>3</v>
      </c>
      <c r="C20" s="20" t="s">
        <v>4</v>
      </c>
      <c r="D20" s="20" t="s">
        <v>5</v>
      </c>
      <c r="E20" s="21" t="s">
        <v>6</v>
      </c>
      <c r="F20" s="21"/>
    </row>
    <row r="21" spans="1:6" x14ac:dyDescent="0.25">
      <c r="A21" s="19"/>
      <c r="B21" s="20"/>
      <c r="C21" s="20"/>
      <c r="D21" s="20"/>
      <c r="E21" s="7" t="s">
        <v>7</v>
      </c>
      <c r="F21" s="7" t="s">
        <v>8</v>
      </c>
    </row>
    <row r="22" spans="1:6" x14ac:dyDescent="0.25">
      <c r="A22" s="8" t="s">
        <v>9</v>
      </c>
      <c r="B22" s="15">
        <v>101646</v>
      </c>
      <c r="C22" s="15">
        <v>101646</v>
      </c>
      <c r="D22" s="15">
        <v>95737.61</v>
      </c>
      <c r="E22" s="9">
        <f>(D22/B22)*100</f>
        <v>94.187287251834789</v>
      </c>
      <c r="F22" s="9">
        <f>(D22/C22)*100</f>
        <v>94.187287251834789</v>
      </c>
    </row>
    <row r="23" spans="1:6" x14ac:dyDescent="0.25">
      <c r="A23" s="8" t="s">
        <v>10</v>
      </c>
      <c r="B23" s="15">
        <v>22991360</v>
      </c>
      <c r="C23" s="15">
        <v>22991360</v>
      </c>
      <c r="D23" s="15">
        <v>13271856.210000001</v>
      </c>
      <c r="E23" s="9">
        <f t="shared" ref="E23:E28" si="2">(D23/B23)*100</f>
        <v>57.725407326926295</v>
      </c>
      <c r="F23" s="9">
        <f t="shared" ref="F23:F28" si="3">(D23/C23)*100</f>
        <v>57.725407326926295</v>
      </c>
    </row>
    <row r="24" spans="1:6" x14ac:dyDescent="0.25">
      <c r="A24" s="8" t="s">
        <v>11</v>
      </c>
      <c r="B24" s="15">
        <v>18932003</v>
      </c>
      <c r="C24" s="15">
        <v>18932003</v>
      </c>
      <c r="D24" s="15">
        <v>9494511.9600000009</v>
      </c>
      <c r="E24" s="9">
        <f t="shared" si="2"/>
        <v>50.150593996842282</v>
      </c>
      <c r="F24" s="9">
        <f t="shared" si="3"/>
        <v>50.150593996842282</v>
      </c>
    </row>
    <row r="25" spans="1:6" x14ac:dyDescent="0.25">
      <c r="A25" s="8" t="s">
        <v>14</v>
      </c>
      <c r="B25" s="15">
        <v>91056</v>
      </c>
      <c r="C25" s="15">
        <v>91056</v>
      </c>
      <c r="D25" s="15">
        <v>118778.97</v>
      </c>
      <c r="E25" s="9">
        <f t="shared" si="2"/>
        <v>130.44606615709014</v>
      </c>
      <c r="F25" s="9">
        <f t="shared" si="3"/>
        <v>130.44606615709014</v>
      </c>
    </row>
    <row r="26" spans="1:6" x14ac:dyDescent="0.25">
      <c r="A26" s="8" t="s">
        <v>15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</row>
    <row r="27" spans="1:6" x14ac:dyDescent="0.25">
      <c r="A27" s="8" t="s">
        <v>16</v>
      </c>
      <c r="B27" s="15">
        <v>0</v>
      </c>
      <c r="C27" s="15">
        <v>1209440</v>
      </c>
      <c r="D27" s="15">
        <v>7257987.5700000003</v>
      </c>
      <c r="E27" s="9">
        <v>0</v>
      </c>
      <c r="F27" s="9">
        <v>0</v>
      </c>
    </row>
    <row r="28" spans="1:6" x14ac:dyDescent="0.25">
      <c r="A28" s="10" t="s">
        <v>17</v>
      </c>
      <c r="B28" s="11">
        <f>+SUM(B22:B27)</f>
        <v>42116065</v>
      </c>
      <c r="C28" s="11">
        <f>+SUM(C22:C27)</f>
        <v>43325505</v>
      </c>
      <c r="D28" s="11">
        <f>+SUM(D22:D27)</f>
        <v>30238872.32</v>
      </c>
      <c r="E28" s="11">
        <f t="shared" si="2"/>
        <v>71.798902200383623</v>
      </c>
      <c r="F28" s="11">
        <f t="shared" si="3"/>
        <v>69.79462171300716</v>
      </c>
    </row>
    <row r="29" spans="1:6" ht="9.75" customHeight="1" x14ac:dyDescent="0.25">
      <c r="A29" s="14"/>
      <c r="B29" s="14"/>
      <c r="C29" s="14"/>
      <c r="D29" s="14"/>
      <c r="E29" s="14"/>
      <c r="F29" s="14"/>
    </row>
    <row r="30" spans="1:6" x14ac:dyDescent="0.25">
      <c r="A30" s="14"/>
      <c r="B30" s="14"/>
      <c r="C30" s="14"/>
      <c r="D30" s="14"/>
      <c r="E30" s="14"/>
      <c r="F30" s="14"/>
    </row>
    <row r="31" spans="1:6" x14ac:dyDescent="0.25">
      <c r="A31" s="3" t="s">
        <v>19</v>
      </c>
      <c r="B31" s="4"/>
      <c r="C31" s="4"/>
      <c r="D31" s="4"/>
      <c r="E31" s="4"/>
      <c r="F31" s="4"/>
    </row>
    <row r="32" spans="1:6" x14ac:dyDescent="0.25">
      <c r="A32" s="19" t="s">
        <v>2</v>
      </c>
      <c r="B32" s="20" t="s">
        <v>3</v>
      </c>
      <c r="C32" s="20" t="s">
        <v>4</v>
      </c>
      <c r="D32" s="20" t="s">
        <v>5</v>
      </c>
      <c r="E32" s="21" t="s">
        <v>6</v>
      </c>
      <c r="F32" s="21"/>
    </row>
    <row r="33" spans="1:6" x14ac:dyDescent="0.25">
      <c r="A33" s="19"/>
      <c r="B33" s="20"/>
      <c r="C33" s="20"/>
      <c r="D33" s="20"/>
      <c r="E33" s="7" t="s">
        <v>7</v>
      </c>
      <c r="F33" s="7" t="s">
        <v>8</v>
      </c>
    </row>
    <row r="34" spans="1:6" x14ac:dyDescent="0.25">
      <c r="A34" s="8" t="s">
        <v>20</v>
      </c>
      <c r="B34" s="16">
        <v>0</v>
      </c>
      <c r="C34" s="16">
        <v>748232</v>
      </c>
      <c r="D34" s="16">
        <v>1089185</v>
      </c>
      <c r="E34" s="16">
        <v>0</v>
      </c>
      <c r="F34" s="16">
        <f>(D34/C34)*100</f>
        <v>145.5678185375659</v>
      </c>
    </row>
    <row r="35" spans="1:6" x14ac:dyDescent="0.25">
      <c r="A35" s="8" t="s">
        <v>13</v>
      </c>
      <c r="B35" s="16">
        <v>0</v>
      </c>
      <c r="C35" s="16">
        <v>236384</v>
      </c>
      <c r="D35" s="16">
        <v>316059</v>
      </c>
      <c r="E35" s="16">
        <v>0</v>
      </c>
      <c r="F35" s="16">
        <f>(D35/C35)*100</f>
        <v>133.70574996615676</v>
      </c>
    </row>
    <row r="36" spans="1:6" x14ac:dyDescent="0.25">
      <c r="A36" s="8" t="s">
        <v>14</v>
      </c>
      <c r="B36" s="15">
        <v>0</v>
      </c>
      <c r="C36" s="15">
        <v>0</v>
      </c>
      <c r="D36" s="15">
        <v>12878.27</v>
      </c>
      <c r="E36" s="9">
        <v>0</v>
      </c>
      <c r="F36" s="9">
        <v>0</v>
      </c>
    </row>
    <row r="37" spans="1:6" x14ac:dyDescent="0.25">
      <c r="A37" s="8" t="s">
        <v>16</v>
      </c>
      <c r="B37" s="15">
        <v>0</v>
      </c>
      <c r="C37" s="15">
        <v>6861936</v>
      </c>
      <c r="D37" s="15">
        <v>31070040.469999999</v>
      </c>
      <c r="E37" s="9">
        <v>0</v>
      </c>
      <c r="F37" s="9">
        <f>(D37/C37)*100</f>
        <v>452.78825786192118</v>
      </c>
    </row>
    <row r="38" spans="1:6" x14ac:dyDescent="0.25">
      <c r="A38" s="10" t="s">
        <v>17</v>
      </c>
      <c r="B38" s="11">
        <f>SUM(B34:B37)</f>
        <v>0</v>
      </c>
      <c r="C38" s="11">
        <f>SUM(C34:C37)</f>
        <v>7846552</v>
      </c>
      <c r="D38" s="11">
        <f>SUM(D34:D37)</f>
        <v>32488162.739999998</v>
      </c>
      <c r="E38" s="11">
        <f>+SUM(E36:E36)</f>
        <v>0</v>
      </c>
      <c r="F38" s="11">
        <f>(D38/C38)*100</f>
        <v>414.04380854163713</v>
      </c>
    </row>
    <row r="39" spans="1:6" ht="11.25" customHeight="1" x14ac:dyDescent="0.25">
      <c r="A39" s="14"/>
      <c r="B39" s="14"/>
      <c r="C39" s="14"/>
      <c r="D39" s="17"/>
      <c r="E39" s="14"/>
      <c r="F39" s="14"/>
    </row>
    <row r="40" spans="1:6" x14ac:dyDescent="0.25">
      <c r="A40" s="14"/>
      <c r="B40" s="14"/>
      <c r="C40" s="14"/>
      <c r="D40" s="14"/>
      <c r="E40" s="14"/>
      <c r="F40" s="14"/>
    </row>
    <row r="41" spans="1:6" ht="24" x14ac:dyDescent="0.25">
      <c r="A41" s="18" t="s">
        <v>21</v>
      </c>
      <c r="B41" s="4"/>
      <c r="C41" s="4"/>
      <c r="D41" s="4"/>
      <c r="E41" s="4"/>
      <c r="F41" s="4"/>
    </row>
    <row r="42" spans="1:6" x14ac:dyDescent="0.25">
      <c r="A42" s="19" t="s">
        <v>2</v>
      </c>
      <c r="B42" s="20" t="s">
        <v>3</v>
      </c>
      <c r="C42" s="20" t="s">
        <v>4</v>
      </c>
      <c r="D42" s="20" t="s">
        <v>5</v>
      </c>
      <c r="E42" s="21" t="s">
        <v>6</v>
      </c>
      <c r="F42" s="21"/>
    </row>
    <row r="43" spans="1:6" x14ac:dyDescent="0.25">
      <c r="A43" s="19"/>
      <c r="B43" s="20"/>
      <c r="C43" s="20"/>
      <c r="D43" s="20"/>
      <c r="E43" s="7" t="s">
        <v>7</v>
      </c>
      <c r="F43" s="7" t="s">
        <v>8</v>
      </c>
    </row>
    <row r="44" spans="1:6" x14ac:dyDescent="0.25">
      <c r="A44" s="8" t="s">
        <v>12</v>
      </c>
      <c r="B44" s="15">
        <v>8098647</v>
      </c>
      <c r="C44" s="15">
        <v>8058934</v>
      </c>
      <c r="D44" s="15">
        <v>511444.96</v>
      </c>
      <c r="E44" s="9">
        <f>(D44/B44)*100</f>
        <v>6.3151901792978515</v>
      </c>
      <c r="F44" s="9">
        <f>(D44/C44)*100</f>
        <v>6.3463103184614749</v>
      </c>
    </row>
    <row r="45" spans="1:6" x14ac:dyDescent="0.25">
      <c r="A45" s="8" t="s">
        <v>14</v>
      </c>
      <c r="B45" s="15">
        <v>0</v>
      </c>
      <c r="C45" s="15">
        <v>0</v>
      </c>
      <c r="D45" s="15">
        <v>422228.14</v>
      </c>
      <c r="E45" s="9">
        <v>0</v>
      </c>
      <c r="F45" s="9">
        <v>0</v>
      </c>
    </row>
    <row r="46" spans="1:6" x14ac:dyDescent="0.25">
      <c r="A46" s="8" t="s">
        <v>16</v>
      </c>
      <c r="B46" s="15">
        <v>0</v>
      </c>
      <c r="C46" s="15">
        <v>0</v>
      </c>
      <c r="D46" s="15">
        <v>37926054.200000003</v>
      </c>
      <c r="E46" s="9">
        <v>0</v>
      </c>
      <c r="F46" s="9">
        <v>0</v>
      </c>
    </row>
    <row r="47" spans="1:6" x14ac:dyDescent="0.25">
      <c r="A47" s="10" t="s">
        <v>17</v>
      </c>
      <c r="B47" s="11">
        <f>+SUM(B44:B46)</f>
        <v>8098647</v>
      </c>
      <c r="C47" s="11">
        <f>+SUM(C44:C46)</f>
        <v>8058934</v>
      </c>
      <c r="D47" s="11">
        <f>+SUM(D44:D46)</f>
        <v>38859727.300000004</v>
      </c>
      <c r="E47" s="11">
        <f>(D47/B47)*100</f>
        <v>479.8298691127049</v>
      </c>
      <c r="F47" s="11">
        <f>(D47/C47)*100</f>
        <v>482.19438575871203</v>
      </c>
    </row>
  </sheetData>
  <mergeCells count="22">
    <mergeCell ref="A1:F1"/>
    <mergeCell ref="A6:A7"/>
    <mergeCell ref="B6:B7"/>
    <mergeCell ref="C6:C7"/>
    <mergeCell ref="D6:D7"/>
    <mergeCell ref="E6:F6"/>
    <mergeCell ref="A32:A33"/>
    <mergeCell ref="B32:B33"/>
    <mergeCell ref="C32:C33"/>
    <mergeCell ref="D32:D33"/>
    <mergeCell ref="E32:F32"/>
    <mergeCell ref="A2:F3"/>
    <mergeCell ref="A20:A21"/>
    <mergeCell ref="B20:B21"/>
    <mergeCell ref="C20:C21"/>
    <mergeCell ref="D20:D21"/>
    <mergeCell ref="E20:F20"/>
    <mergeCell ref="A42:A43"/>
    <mergeCell ref="B42:B43"/>
    <mergeCell ref="C42:C43"/>
    <mergeCell ref="D42:D43"/>
    <mergeCell ref="E42:F4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GASTO</vt:lpstr>
      <vt:lpstr>PROYECTOS</vt:lpstr>
      <vt:lpstr>INGRESOS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PREUNT</dc:creator>
  <cp:lastModifiedBy>PREUNT</cp:lastModifiedBy>
  <cp:lastPrinted>2016-07-11T17:20:35Z</cp:lastPrinted>
  <dcterms:created xsi:type="dcterms:W3CDTF">2016-07-07T17:28:25Z</dcterms:created>
  <dcterms:modified xsi:type="dcterms:W3CDTF">2016-07-11T17:22:23Z</dcterms:modified>
</cp:coreProperties>
</file>